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66\"/>
    </mc:Choice>
  </mc:AlternateContent>
  <xr:revisionPtr revIDLastSave="0" documentId="13_ncr:1_{6A019D95-317C-4ED2-8D0A-220AC71EAE0B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C32" i="1" s="1"/>
  <c r="C34" i="1" s="1"/>
  <c r="G71" i="2"/>
  <c r="G72" i="2" s="1"/>
  <c r="G74" i="2" s="1"/>
  <c r="G75" i="2" s="1"/>
  <c r="G76" i="2" s="1"/>
  <c r="C39" i="1" s="1"/>
  <c r="F71" i="2"/>
  <c r="F72" i="2" s="1"/>
  <c r="F74" i="2" s="1"/>
  <c r="F75" i="2" s="1"/>
  <c r="F76" i="2" s="1"/>
  <c r="G70" i="2"/>
  <c r="F70" i="2"/>
  <c r="E70" i="2"/>
  <c r="E71" i="2" s="1"/>
  <c r="E72" i="2" s="1"/>
  <c r="E74" i="2" s="1"/>
  <c r="E75" i="2" s="1"/>
  <c r="E76" i="2" s="1"/>
  <c r="D70" i="2"/>
  <c r="D71" i="2" s="1"/>
  <c r="G61" i="2"/>
  <c r="H61" i="2" s="1"/>
  <c r="F61" i="2"/>
  <c r="E61" i="2"/>
  <c r="D61" i="2"/>
  <c r="H60" i="2"/>
  <c r="G42" i="2"/>
  <c r="F42" i="2"/>
  <c r="H42" i="2" s="1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3" i="2" s="1"/>
  <c r="H22" i="2"/>
  <c r="H30" i="2" l="1"/>
  <c r="H39" i="2"/>
  <c r="C31" i="1"/>
  <c r="H71" i="2"/>
  <c r="D72" i="2"/>
  <c r="H70" i="2"/>
  <c r="H72" i="2" l="1"/>
  <c r="D74" i="2"/>
  <c r="D75" i="2" l="1"/>
  <c r="H74" i="2"/>
  <c r="D76" i="2" l="1"/>
  <c r="H75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<sst xmlns="http://schemas.openxmlformats.org/spreadsheetml/2006/main" count="412" uniqueCount="168">
  <si>
    <t>СВОДКА ЗАТРАТ</t>
  </si>
  <si>
    <t>P_0666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</si>
  <si>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</si>
  <si>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</si>
  <si>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</si>
  <si>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</si>
  <si>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</si>
  <si>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</si>
  <si>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</si>
  <si>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</si>
  <si>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</si>
  <si>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</si>
  <si>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</si>
  <si>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</si>
  <si>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</si>
  <si>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</si>
  <si>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</si>
  <si>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</si>
  <si>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</si>
  <si>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</si>
  <si>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</si>
  <si>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</si>
  <si>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</si>
  <si>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</si>
  <si>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</si>
  <si>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</si>
  <si>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</si>
  <si>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</si>
  <si>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</si>
  <si>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</si>
  <si>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</si>
  <si>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</si>
  <si>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</si>
  <si>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</si>
  <si>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</si>
  <si>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</si>
  <si>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</si>
  <si>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</si>
  <si>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</si>
  <si>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</si>
  <si>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</si>
  <si>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</si>
  <si>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</si>
  <si>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</si>
  <si>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</si>
  <si>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</si>
  <si>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</si>
  <si>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</si>
  <si>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</si>
  <si>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</si>
  <si>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</si>
  <si>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</si>
  <si>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</si>
  <si>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</si>
  <si>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</si>
  <si>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</si>
  <si>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</si>
  <si>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</si>
  <si>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</si>
  <si>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</si>
  <si>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</si>
  <si>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</si>
  <si>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</si>
  <si>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</si>
  <si>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</si>
  <si>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</si>
  <si>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</si>
  <si>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</si>
  <si>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</si>
  <si>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</si>
  <si>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</si>
  <si>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</si>
  <si>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</si>
  <si>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</si>
  <si>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</si>
  <si>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</si>
  <si>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</si>
  <si>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</si>
  <si>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</si>
  <si>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Смета № 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</si>
  <si>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</si>
  <si>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</si>
  <si>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</si>
  <si>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</si>
  <si>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</si>
  <si>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</si>
  <si>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</si>
  <si>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</si>
  <si>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</si>
  <si>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</si>
  <si>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</si>
  <si>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</si>
  <si>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</si>
  <si>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</si>
  <si>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</si>
  <si>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</si>
  <si>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</si>
  <si>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</si>
  <si>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</si>
  <si>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</si>
  <si>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</si>
  <si>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</si>
  <si>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</si>
  <si>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</si>
  <si>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</si>
  <si>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</si>
  <si>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</si>
  <si>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</si>
  <si>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</si>
  <si>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</si>
  <si>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</si>
  <si>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</si>
  <si>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</si>
  <si>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</si>
  <si>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</si>
  <si>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</si>
  <si>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</si>
  <si>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</si>
  <si>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</si>
  <si>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</si>
  <si>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</si>
  <si>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</si>
  <si>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</si>
  <si>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</si>
  <si>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</si>
  <si>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</si>
  <si>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</si>
  <si>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</si>
  <si>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</si>
  <si>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</si>
  <si>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</si>
  <si>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</si>
  <si>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</si>
  <si>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</si>
  <si>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</si>
  <si>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</si>
  <si>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</si>
  <si>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</si>
  <si>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</si>
  <si>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</si>
  <si>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</si>
  <si>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</si>
  <si>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</si>
  <si>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</si>
  <si>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</si>
  <si>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</si>
  <si>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</si>
  <si>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</si>
  <si>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</si>
  <si>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</si>
  <si>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</si>
  <si>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</si>
  <si>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</si>
  <si>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</si>
  <si>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</si>
  <si>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</si>
  <si>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</si>
  <si>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</si>
  <si>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</si>
  <si>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</si>
  <si>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</si>
  <si>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</si>
  <si>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</si>
  <si>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</si>
  <si>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</si>
  <si>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</si>
  <si>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</si>
  <si>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Ф – «АТС» от ТП Т2 (протяженностью 0,28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</si>
</sst>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A19" sqref="A19:C19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33203125" customWidth="1"/>
    <col min="9" max="9" width="13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167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153</v>
      </c>
      <c r="C26" s="54"/>
      <c r="D26" s="51"/>
      <c r="E26" s="51"/>
      <c r="F26" s="51"/>
      <c r="G26" s="52"/>
      <c r="H26" s="52" t="s">
        <v>154</v>
      </c>
      <c r="I26" s="52"/>
    </row>
    <row r="27" spans="1:9" ht="16.95" customHeight="1" x14ac:dyDescent="0.3">
      <c r="A27" s="55" t="s">
        <v>6</v>
      </c>
      <c r="B27" s="53" t="s">
        <v>155</v>
      </c>
      <c r="C27" s="56">
        <v>0</v>
      </c>
      <c r="D27" s="57"/>
      <c r="E27" s="57"/>
      <c r="F27" s="57"/>
      <c r="G27" s="58" t="s">
        <v>156</v>
      </c>
      <c r="H27" s="58" t="s">
        <v>157</v>
      </c>
      <c r="I27" s="58" t="s">
        <v>158</v>
      </c>
    </row>
    <row r="28" spans="1:9" ht="16.95" customHeight="1" x14ac:dyDescent="0.3">
      <c r="A28" s="55" t="s">
        <v>7</v>
      </c>
      <c r="B28" s="53" t="s">
        <v>159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160</v>
      </c>
      <c r="C29" s="62">
        <f>ССР!G67*1.2</f>
        <v>489.66226144531197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489.66226144531197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161</v>
      </c>
      <c r="C31" s="62">
        <f>C30-ROUND(C30/1.2,5)</f>
        <v>81.610381445311987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162</v>
      </c>
      <c r="C32" s="67">
        <f>C30*I37</f>
        <v>541.8281751166619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150</v>
      </c>
      <c r="C33" s="62">
        <v>0.9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163</v>
      </c>
      <c r="C34" s="67">
        <f>C32*C33</f>
        <v>487.6453576049957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164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155</v>
      </c>
      <c r="C37" s="76">
        <f>ССР!D76+ССР!E76</f>
        <v>6630.3662238467114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159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160</v>
      </c>
      <c r="C39" s="76">
        <f>ССР!G76-'Сводка затрат'!C29</f>
        <v>174.24829368071062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6804.6145175274223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161</v>
      </c>
      <c r="C41" s="62">
        <f>C40-ROUND(C40/1.2,5)</f>
        <v>1134.1024175274224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162</v>
      </c>
      <c r="C42" s="77">
        <f>C40*I38</f>
        <v>7893.3004443592881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150</v>
      </c>
      <c r="C43" s="62">
        <f>C33</f>
        <v>0.9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163</v>
      </c>
      <c r="C44" s="67">
        <f>C42*C43</f>
        <v>7103.9703999233598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165</v>
      </c>
      <c r="C46" s="103">
        <f>C34+C44</f>
        <v>7591.6157575283551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166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5.9316267292226996</v>
      </c>
      <c r="H13" s="19">
        <v>5.9316267292226996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5.9316267292226996</v>
      </c>
      <c r="H14" s="19">
        <v>5.9316267292226996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C54" zoomScale="70" zoomScaleNormal="70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84</v>
      </c>
      <c r="B3" s="95"/>
      <c r="C3" s="45"/>
      <c r="D3" s="43">
        <v>2937.0352941176002</v>
      </c>
      <c r="E3" s="41"/>
      <c r="F3" s="41"/>
      <c r="G3" s="41"/>
      <c r="H3" s="48"/>
    </row>
    <row r="4" spans="1:8" x14ac:dyDescent="0.3">
      <c r="A4" s="96" t="s">
        <v>114</v>
      </c>
      <c r="B4" s="42" t="s">
        <v>115</v>
      </c>
      <c r="C4" s="45"/>
      <c r="D4" s="43">
        <v>2756.1882352941002</v>
      </c>
      <c r="E4" s="41"/>
      <c r="F4" s="41"/>
      <c r="G4" s="41"/>
      <c r="H4" s="48"/>
    </row>
    <row r="5" spans="1:8" x14ac:dyDescent="0.3">
      <c r="A5" s="96"/>
      <c r="B5" s="42" t="s">
        <v>116</v>
      </c>
      <c r="C5" s="37"/>
      <c r="D5" s="43">
        <v>180.84705882353001</v>
      </c>
      <c r="E5" s="41"/>
      <c r="F5" s="41"/>
      <c r="G5" s="41"/>
      <c r="H5" s="47"/>
    </row>
    <row r="6" spans="1:8" x14ac:dyDescent="0.3">
      <c r="A6" s="99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87</v>
      </c>
      <c r="B8" s="98"/>
      <c r="C8" s="96" t="s">
        <v>121</v>
      </c>
      <c r="D8" s="44">
        <v>2937.0352941176002</v>
      </c>
      <c r="E8" s="41">
        <v>7.0000000000000007E-2</v>
      </c>
      <c r="F8" s="41" t="s">
        <v>119</v>
      </c>
      <c r="G8" s="44">
        <v>41957.647058823997</v>
      </c>
      <c r="H8" s="47"/>
    </row>
    <row r="9" spans="1:8" x14ac:dyDescent="0.3">
      <c r="A9" s="100">
        <v>1</v>
      </c>
      <c r="B9" s="42" t="s">
        <v>115</v>
      </c>
      <c r="C9" s="96"/>
      <c r="D9" s="44">
        <v>2756.1882352941002</v>
      </c>
      <c r="E9" s="41"/>
      <c r="F9" s="41"/>
      <c r="G9" s="41"/>
      <c r="H9" s="99" t="s">
        <v>120</v>
      </c>
    </row>
    <row r="10" spans="1:8" x14ac:dyDescent="0.3">
      <c r="A10" s="96"/>
      <c r="B10" s="42" t="s">
        <v>116</v>
      </c>
      <c r="C10" s="96"/>
      <c r="D10" s="44">
        <v>180.84705882353001</v>
      </c>
      <c r="E10" s="41"/>
      <c r="F10" s="41"/>
      <c r="G10" s="41"/>
      <c r="H10" s="99"/>
    </row>
    <row r="11" spans="1:8" x14ac:dyDescent="0.3">
      <c r="A11" s="96"/>
      <c r="B11" s="42" t="s">
        <v>117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118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54</v>
      </c>
      <c r="B13" s="95"/>
      <c r="C13" s="37"/>
      <c r="D13" s="43">
        <v>10.738807079200001</v>
      </c>
      <c r="E13" s="41"/>
      <c r="F13" s="41"/>
      <c r="G13" s="41"/>
      <c r="H13" s="47"/>
    </row>
    <row r="14" spans="1:8" x14ac:dyDescent="0.3">
      <c r="A14" s="96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118</v>
      </c>
      <c r="C17" s="37"/>
      <c r="D17" s="43">
        <v>4.0867647058824002</v>
      </c>
      <c r="E17" s="41"/>
      <c r="F17" s="41"/>
      <c r="G17" s="41"/>
      <c r="H17" s="47"/>
    </row>
    <row r="18" spans="1:8" x14ac:dyDescent="0.3">
      <c r="A18" s="97" t="s">
        <v>91</v>
      </c>
      <c r="B18" s="98"/>
      <c r="C18" s="96" t="s">
        <v>121</v>
      </c>
      <c r="D18" s="44">
        <v>4.0867647058824002</v>
      </c>
      <c r="E18" s="41">
        <v>7.0000000000000007E-2</v>
      </c>
      <c r="F18" s="41" t="s">
        <v>119</v>
      </c>
      <c r="G18" s="44">
        <v>58.382352941176002</v>
      </c>
      <c r="H18" s="47"/>
    </row>
    <row r="19" spans="1:8" x14ac:dyDescent="0.3">
      <c r="A19" s="100">
        <v>1</v>
      </c>
      <c r="B19" s="42" t="s">
        <v>115</v>
      </c>
      <c r="C19" s="96"/>
      <c r="D19" s="44">
        <v>0</v>
      </c>
      <c r="E19" s="41"/>
      <c r="F19" s="41"/>
      <c r="G19" s="41"/>
      <c r="H19" s="99" t="s">
        <v>120</v>
      </c>
    </row>
    <row r="20" spans="1:8" x14ac:dyDescent="0.3">
      <c r="A20" s="96"/>
      <c r="B20" s="42" t="s">
        <v>116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117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118</v>
      </c>
      <c r="C22" s="96"/>
      <c r="D22" s="44">
        <v>4.0867647058824002</v>
      </c>
      <c r="E22" s="41"/>
      <c r="F22" s="41"/>
      <c r="G22" s="41"/>
      <c r="H22" s="99"/>
    </row>
    <row r="23" spans="1:8" x14ac:dyDescent="0.3">
      <c r="A23" s="96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118</v>
      </c>
      <c r="C26" s="37"/>
      <c r="D26" s="43">
        <v>10.738807079200001</v>
      </c>
      <c r="E26" s="41"/>
      <c r="F26" s="41"/>
      <c r="G26" s="41"/>
      <c r="H26" s="47"/>
    </row>
    <row r="27" spans="1:8" x14ac:dyDescent="0.3">
      <c r="A27" s="97" t="s">
        <v>99</v>
      </c>
      <c r="B27" s="98"/>
      <c r="C27" s="96" t="s">
        <v>124</v>
      </c>
      <c r="D27" s="44">
        <v>6.6520423733173004</v>
      </c>
      <c r="E27" s="41">
        <v>0.22</v>
      </c>
      <c r="F27" s="41" t="s">
        <v>119</v>
      </c>
      <c r="G27" s="44">
        <v>30.236556242351998</v>
      </c>
      <c r="H27" s="47"/>
    </row>
    <row r="28" spans="1:8" x14ac:dyDescent="0.3">
      <c r="A28" s="100">
        <v>1</v>
      </c>
      <c r="B28" s="42" t="s">
        <v>115</v>
      </c>
      <c r="C28" s="96"/>
      <c r="D28" s="44">
        <v>0</v>
      </c>
      <c r="E28" s="41"/>
      <c r="F28" s="41"/>
      <c r="G28" s="41"/>
      <c r="H28" s="99" t="s">
        <v>27</v>
      </c>
    </row>
    <row r="29" spans="1:8" x14ac:dyDescent="0.3">
      <c r="A29" s="96"/>
      <c r="B29" s="42" t="s">
        <v>116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117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118</v>
      </c>
      <c r="C31" s="96"/>
      <c r="D31" s="44">
        <v>6.6520423733173004</v>
      </c>
      <c r="E31" s="41"/>
      <c r="F31" s="41"/>
      <c r="G31" s="41"/>
      <c r="H31" s="99"/>
    </row>
    <row r="32" spans="1:8" ht="24.6" x14ac:dyDescent="0.3">
      <c r="A32" s="94" t="s">
        <v>93</v>
      </c>
      <c r="B32" s="95"/>
      <c r="C32" s="37"/>
      <c r="D32" s="43">
        <v>276.02115269919</v>
      </c>
      <c r="E32" s="41"/>
      <c r="F32" s="41"/>
      <c r="G32" s="41"/>
      <c r="H32" s="47"/>
    </row>
    <row r="33" spans="1:8" x14ac:dyDescent="0.3">
      <c r="A33" s="96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118</v>
      </c>
      <c r="C36" s="37"/>
      <c r="D36" s="43">
        <v>276.02115269919</v>
      </c>
      <c r="E36" s="41"/>
      <c r="F36" s="41"/>
      <c r="G36" s="41"/>
      <c r="H36" s="47"/>
    </row>
    <row r="37" spans="1:8" x14ac:dyDescent="0.3">
      <c r="A37" s="97" t="s">
        <v>93</v>
      </c>
      <c r="B37" s="98"/>
      <c r="C37" s="96" t="s">
        <v>121</v>
      </c>
      <c r="D37" s="44">
        <v>276.02115269919</v>
      </c>
      <c r="E37" s="41">
        <v>7.0000000000000007E-2</v>
      </c>
      <c r="F37" s="41" t="s">
        <v>119</v>
      </c>
      <c r="G37" s="44">
        <v>3943.1593242741001</v>
      </c>
      <c r="H37" s="47"/>
    </row>
    <row r="38" spans="1:8" x14ac:dyDescent="0.3">
      <c r="A38" s="100">
        <v>1</v>
      </c>
      <c r="B38" s="42" t="s">
        <v>115</v>
      </c>
      <c r="C38" s="96"/>
      <c r="D38" s="44">
        <v>0</v>
      </c>
      <c r="E38" s="41"/>
      <c r="F38" s="41"/>
      <c r="G38" s="41"/>
      <c r="H38" s="99" t="s">
        <v>120</v>
      </c>
    </row>
    <row r="39" spans="1:8" x14ac:dyDescent="0.3">
      <c r="A39" s="96"/>
      <c r="B39" s="42" t="s">
        <v>116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117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118</v>
      </c>
      <c r="C41" s="96"/>
      <c r="D41" s="44">
        <v>276.02115269919</v>
      </c>
      <c r="E41" s="41"/>
      <c r="F41" s="41"/>
      <c r="G41" s="41"/>
      <c r="H41" s="99"/>
    </row>
    <row r="42" spans="1:8" ht="24.6" x14ac:dyDescent="0.3">
      <c r="A42" s="94" t="s">
        <v>27</v>
      </c>
      <c r="B42" s="95"/>
      <c r="C42" s="37"/>
      <c r="D42" s="43">
        <v>2187.6815897237002</v>
      </c>
      <c r="E42" s="41"/>
      <c r="F42" s="41"/>
      <c r="G42" s="41"/>
      <c r="H42" s="47"/>
    </row>
    <row r="43" spans="1:8" x14ac:dyDescent="0.3">
      <c r="A43" s="96" t="s">
        <v>126</v>
      </c>
      <c r="B43" s="42" t="s">
        <v>115</v>
      </c>
      <c r="C43" s="37"/>
      <c r="D43" s="43">
        <v>2048.1965762082</v>
      </c>
      <c r="E43" s="41"/>
      <c r="F43" s="41"/>
      <c r="G43" s="41"/>
      <c r="H43" s="47"/>
    </row>
    <row r="44" spans="1:8" x14ac:dyDescent="0.3">
      <c r="A44" s="96"/>
      <c r="B44" s="42" t="s">
        <v>116</v>
      </c>
      <c r="C44" s="37"/>
      <c r="D44" s="43">
        <v>139.48501351549999</v>
      </c>
      <c r="E44" s="41"/>
      <c r="F44" s="41"/>
      <c r="G44" s="41"/>
      <c r="H44" s="47"/>
    </row>
    <row r="45" spans="1:8" x14ac:dyDescent="0.3">
      <c r="A45" s="96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97</v>
      </c>
      <c r="B47" s="98"/>
      <c r="C47" s="96" t="s">
        <v>124</v>
      </c>
      <c r="D47" s="44">
        <v>2187.6815897237002</v>
      </c>
      <c r="E47" s="41">
        <v>0.22</v>
      </c>
      <c r="F47" s="41" t="s">
        <v>119</v>
      </c>
      <c r="G47" s="44">
        <v>9944.007226017</v>
      </c>
      <c r="H47" s="47"/>
    </row>
    <row r="48" spans="1:8" x14ac:dyDescent="0.3">
      <c r="A48" s="100">
        <v>1</v>
      </c>
      <c r="B48" s="42" t="s">
        <v>115</v>
      </c>
      <c r="C48" s="96"/>
      <c r="D48" s="44">
        <v>2048.1965762082</v>
      </c>
      <c r="E48" s="41"/>
      <c r="F48" s="41"/>
      <c r="G48" s="41"/>
      <c r="H48" s="99" t="s">
        <v>27</v>
      </c>
    </row>
    <row r="49" spans="1:8" x14ac:dyDescent="0.3">
      <c r="A49" s="96"/>
      <c r="B49" s="42" t="s">
        <v>116</v>
      </c>
      <c r="C49" s="96"/>
      <c r="D49" s="44">
        <v>139.48501351549999</v>
      </c>
      <c r="E49" s="41"/>
      <c r="F49" s="41"/>
      <c r="G49" s="41"/>
      <c r="H49" s="99"/>
    </row>
    <row r="50" spans="1:8" x14ac:dyDescent="0.3">
      <c r="A50" s="96"/>
      <c r="B50" s="42" t="s">
        <v>117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118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65</v>
      </c>
      <c r="B52" s="95"/>
      <c r="C52" s="37"/>
      <c r="D52" s="43">
        <v>132.03073183858001</v>
      </c>
      <c r="E52" s="41"/>
      <c r="F52" s="41"/>
      <c r="G52" s="41"/>
      <c r="H52" s="47"/>
    </row>
    <row r="53" spans="1:8" x14ac:dyDescent="0.3">
      <c r="A53" s="96" t="s">
        <v>127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118</v>
      </c>
      <c r="C56" s="37"/>
      <c r="D56" s="43">
        <v>126.09910510935001</v>
      </c>
      <c r="E56" s="41"/>
      <c r="F56" s="41"/>
      <c r="G56" s="41"/>
      <c r="H56" s="47"/>
    </row>
    <row r="57" spans="1:8" x14ac:dyDescent="0.3">
      <c r="A57" s="97" t="s">
        <v>65</v>
      </c>
      <c r="B57" s="98"/>
      <c r="C57" s="96" t="s">
        <v>124</v>
      </c>
      <c r="D57" s="44">
        <v>126.09910510935001</v>
      </c>
      <c r="E57" s="41">
        <v>0.22</v>
      </c>
      <c r="F57" s="41" t="s">
        <v>119</v>
      </c>
      <c r="G57" s="44">
        <v>573.17775049705995</v>
      </c>
      <c r="H57" s="47"/>
    </row>
    <row r="58" spans="1:8" x14ac:dyDescent="0.3">
      <c r="A58" s="100">
        <v>1</v>
      </c>
      <c r="B58" s="42" t="s">
        <v>115</v>
      </c>
      <c r="C58" s="96"/>
      <c r="D58" s="44">
        <v>0</v>
      </c>
      <c r="E58" s="41"/>
      <c r="F58" s="41"/>
      <c r="G58" s="41"/>
      <c r="H58" s="99" t="s">
        <v>27</v>
      </c>
    </row>
    <row r="59" spans="1:8" x14ac:dyDescent="0.3">
      <c r="A59" s="96"/>
      <c r="B59" s="42" t="s">
        <v>116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117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118</v>
      </c>
      <c r="C61" s="96"/>
      <c r="D61" s="44">
        <v>126.09910510935001</v>
      </c>
      <c r="E61" s="41"/>
      <c r="F61" s="41"/>
      <c r="G61" s="41"/>
      <c r="H61" s="99"/>
    </row>
    <row r="62" spans="1:8" x14ac:dyDescent="0.3">
      <c r="A62" s="96" t="s">
        <v>128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6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118</v>
      </c>
      <c r="C65" s="37"/>
      <c r="D65" s="43">
        <v>132.03073183858001</v>
      </c>
      <c r="E65" s="41"/>
      <c r="F65" s="41"/>
      <c r="G65" s="41"/>
      <c r="H65" s="47"/>
    </row>
    <row r="66" spans="1:8" x14ac:dyDescent="0.3">
      <c r="A66" s="97" t="s">
        <v>65</v>
      </c>
      <c r="B66" s="98"/>
      <c r="C66" s="96" t="s">
        <v>131</v>
      </c>
      <c r="D66" s="44">
        <v>5.9316267292226996</v>
      </c>
      <c r="E66" s="41">
        <v>6.0000000000000002E-5</v>
      </c>
      <c r="F66" s="41" t="s">
        <v>129</v>
      </c>
      <c r="G66" s="44">
        <v>98860.445487044999</v>
      </c>
      <c r="H66" s="47"/>
    </row>
    <row r="67" spans="1:8" x14ac:dyDescent="0.3">
      <c r="A67" s="100">
        <v>1</v>
      </c>
      <c r="B67" s="42" t="s">
        <v>115</v>
      </c>
      <c r="C67" s="96"/>
      <c r="D67" s="44">
        <v>0</v>
      </c>
      <c r="E67" s="41"/>
      <c r="F67" s="41"/>
      <c r="G67" s="41"/>
      <c r="H67" s="99" t="s">
        <v>130</v>
      </c>
    </row>
    <row r="68" spans="1:8" x14ac:dyDescent="0.3">
      <c r="A68" s="96"/>
      <c r="B68" s="42" t="s">
        <v>116</v>
      </c>
      <c r="C68" s="96"/>
      <c r="D68" s="44">
        <v>0</v>
      </c>
      <c r="E68" s="41"/>
      <c r="F68" s="41"/>
      <c r="G68" s="41"/>
      <c r="H68" s="99"/>
    </row>
    <row r="69" spans="1:8" x14ac:dyDescent="0.3">
      <c r="A69" s="96"/>
      <c r="B69" s="42" t="s">
        <v>117</v>
      </c>
      <c r="C69" s="96"/>
      <c r="D69" s="44">
        <v>0</v>
      </c>
      <c r="E69" s="41"/>
      <c r="F69" s="41"/>
      <c r="G69" s="41"/>
      <c r="H69" s="99"/>
    </row>
    <row r="70" spans="1:8" x14ac:dyDescent="0.3">
      <c r="A70" s="96"/>
      <c r="B70" s="42" t="s">
        <v>118</v>
      </c>
      <c r="C70" s="96"/>
      <c r="D70" s="44">
        <v>5.9316267292226996</v>
      </c>
      <c r="E70" s="41"/>
      <c r="F70" s="41"/>
      <c r="G70" s="41"/>
      <c r="H70" s="99"/>
    </row>
    <row r="71" spans="1:8" ht="24.6" x14ac:dyDescent="0.3">
      <c r="A71" s="94" t="s">
        <v>102</v>
      </c>
      <c r="B71" s="95"/>
      <c r="C71" s="37"/>
      <c r="D71" s="43">
        <v>0</v>
      </c>
      <c r="E71" s="41"/>
      <c r="F71" s="41"/>
      <c r="G71" s="41"/>
      <c r="H71" s="47"/>
    </row>
    <row r="72" spans="1:8" x14ac:dyDescent="0.3">
      <c r="A72" s="96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6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7" t="s">
        <v>104</v>
      </c>
      <c r="B76" s="98"/>
      <c r="C76" s="96" t="s">
        <v>131</v>
      </c>
      <c r="D76" s="44">
        <v>0</v>
      </c>
      <c r="E76" s="41">
        <v>6.0000000000000002E-5</v>
      </c>
      <c r="F76" s="41" t="s">
        <v>129</v>
      </c>
      <c r="G76" s="44">
        <v>0</v>
      </c>
      <c r="H76" s="47"/>
    </row>
    <row r="77" spans="1:8" x14ac:dyDescent="0.3">
      <c r="A77" s="100">
        <v>1</v>
      </c>
      <c r="B77" s="42" t="s">
        <v>115</v>
      </c>
      <c r="C77" s="96"/>
      <c r="D77" s="44">
        <v>0</v>
      </c>
      <c r="E77" s="41"/>
      <c r="F77" s="41"/>
      <c r="G77" s="41"/>
      <c r="H77" s="99" t="s">
        <v>130</v>
      </c>
    </row>
    <row r="78" spans="1:8" x14ac:dyDescent="0.3">
      <c r="A78" s="96"/>
      <c r="B78" s="42" t="s">
        <v>116</v>
      </c>
      <c r="C78" s="96"/>
      <c r="D78" s="44">
        <v>0</v>
      </c>
      <c r="E78" s="41"/>
      <c r="F78" s="41"/>
      <c r="G78" s="41"/>
      <c r="H78" s="99"/>
    </row>
    <row r="79" spans="1:8" x14ac:dyDescent="0.3">
      <c r="A79" s="96"/>
      <c r="B79" s="42" t="s">
        <v>117</v>
      </c>
      <c r="C79" s="96"/>
      <c r="D79" s="44">
        <v>0</v>
      </c>
      <c r="E79" s="41"/>
      <c r="F79" s="41"/>
      <c r="G79" s="41"/>
      <c r="H79" s="99"/>
    </row>
    <row r="80" spans="1:8" x14ac:dyDescent="0.3">
      <c r="A80" s="96"/>
      <c r="B80" s="42" t="s">
        <v>118</v>
      </c>
      <c r="C80" s="96"/>
      <c r="D80" s="44">
        <v>0</v>
      </c>
      <c r="E80" s="41"/>
      <c r="F80" s="41"/>
      <c r="G80" s="41"/>
      <c r="H80" s="99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3" t="s">
        <v>133</v>
      </c>
      <c r="B83" s="93"/>
      <c r="C83" s="93"/>
      <c r="D83" s="93"/>
      <c r="E83" s="93"/>
      <c r="F83" s="93"/>
      <c r="G83" s="93"/>
      <c r="H83" s="93"/>
    </row>
    <row r="84" spans="1:8" x14ac:dyDescent="0.3">
      <c r="A84" s="93" t="s">
        <v>134</v>
      </c>
      <c r="B84" s="93"/>
      <c r="C84" s="93"/>
      <c r="D84" s="93"/>
      <c r="E84" s="93"/>
      <c r="F84" s="93"/>
      <c r="G84" s="93"/>
      <c r="H84" s="93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119</v>
      </c>
      <c r="C4" s="27">
        <v>0.35617647058823998</v>
      </c>
      <c r="D4" s="27">
        <v>1662.7573397988001</v>
      </c>
      <c r="E4" s="26">
        <v>0.4</v>
      </c>
      <c r="F4" s="26"/>
      <c r="G4" s="27">
        <v>592.23504073421998</v>
      </c>
      <c r="H4" s="28"/>
    </row>
    <row r="5" spans="1:8" ht="39" customHeight="1" x14ac:dyDescent="0.3">
      <c r="A5" s="25" t="s">
        <v>145</v>
      </c>
      <c r="B5" s="26" t="s">
        <v>119</v>
      </c>
      <c r="C5" s="27">
        <v>2.0588235294118001E-2</v>
      </c>
      <c r="D5" s="27">
        <v>1363.9187907776</v>
      </c>
      <c r="E5" s="26">
        <v>0.4</v>
      </c>
      <c r="F5" s="26"/>
      <c r="G5" s="27">
        <v>28.080680986598001</v>
      </c>
      <c r="H5" s="28"/>
    </row>
    <row r="6" spans="1:8" ht="39" customHeight="1" x14ac:dyDescent="0.3">
      <c r="A6" s="25" t="s">
        <v>146</v>
      </c>
      <c r="B6" s="26" t="s">
        <v>119</v>
      </c>
      <c r="C6" s="27">
        <v>0.31088235294118</v>
      </c>
      <c r="D6" s="27">
        <v>1049.6719013825</v>
      </c>
      <c r="E6" s="26">
        <v>0.4</v>
      </c>
      <c r="F6" s="26"/>
      <c r="G6" s="27">
        <v>326.32447051803001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7.0000000000000007E-2</v>
      </c>
      <c r="D7" s="27">
        <v>6808.6826035618997</v>
      </c>
      <c r="E7" s="26">
        <v>0.4</v>
      </c>
      <c r="F7" s="26"/>
      <c r="G7" s="27">
        <v>476.60778224933</v>
      </c>
      <c r="H7" s="28"/>
    </row>
    <row r="8" spans="1:8" ht="39" customHeight="1" x14ac:dyDescent="0.3">
      <c r="A8" s="25" t="s">
        <v>148</v>
      </c>
      <c r="B8" s="26" t="s">
        <v>119</v>
      </c>
      <c r="C8" s="27">
        <v>0.31590625</v>
      </c>
      <c r="D8" s="27">
        <v>5103.9171675885</v>
      </c>
      <c r="E8" s="26">
        <v>6</v>
      </c>
      <c r="F8" s="26"/>
      <c r="G8" s="27">
        <v>1612.3593327235001</v>
      </c>
      <c r="H8" s="28"/>
    </row>
    <row r="9" spans="1:8" ht="39" customHeight="1" x14ac:dyDescent="0.3">
      <c r="A9" s="25" t="s">
        <v>149</v>
      </c>
      <c r="B9" s="26" t="s">
        <v>119</v>
      </c>
      <c r="C9" s="27">
        <v>9.2124999999999999E-2</v>
      </c>
      <c r="D9" s="27">
        <v>818.22700652441995</v>
      </c>
      <c r="E9" s="26">
        <v>6</v>
      </c>
      <c r="F9" s="26"/>
      <c r="G9" s="27">
        <v>75.379162976062005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B14" sqref="B14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2756.1882352941002</v>
      </c>
      <c r="E25" s="20">
        <v>180.84705882353001</v>
      </c>
      <c r="F25" s="20">
        <v>0</v>
      </c>
      <c r="G25" s="20">
        <v>0</v>
      </c>
      <c r="H25" s="20">
        <v>2937.0352941176002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2048.1965762082</v>
      </c>
      <c r="E26" s="20">
        <v>139.48501351549999</v>
      </c>
      <c r="F26" s="20">
        <v>0</v>
      </c>
      <c r="G26" s="20">
        <v>0</v>
      </c>
      <c r="H26" s="20">
        <v>2187.6815897237002</v>
      </c>
    </row>
    <row r="27" spans="1:8" ht="16.95" customHeight="1" x14ac:dyDescent="0.3">
      <c r="A27" s="6"/>
      <c r="B27" s="9"/>
      <c r="C27" s="9" t="s">
        <v>28</v>
      </c>
      <c r="D27" s="20">
        <v>4804.3848115024002</v>
      </c>
      <c r="E27" s="20">
        <v>320.33207233902999</v>
      </c>
      <c r="F27" s="20">
        <v>0</v>
      </c>
      <c r="G27" s="20">
        <v>0</v>
      </c>
      <c r="H27" s="20">
        <v>5124.7168838414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4804.3848115024002</v>
      </c>
      <c r="E43" s="20">
        <v>320.33207233902999</v>
      </c>
      <c r="F43" s="20">
        <v>0</v>
      </c>
      <c r="G43" s="20">
        <v>0</v>
      </c>
      <c r="H43" s="20">
        <v>5124.7168838414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55.123764705882003</v>
      </c>
      <c r="E45" s="20">
        <v>3.6169411764706001</v>
      </c>
      <c r="F45" s="20">
        <v>0</v>
      </c>
      <c r="G45" s="20">
        <v>0</v>
      </c>
      <c r="H45" s="20">
        <v>58.740705882352998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40.963931524164998</v>
      </c>
      <c r="E46" s="20">
        <v>2.78970027031</v>
      </c>
      <c r="F46" s="20">
        <v>0</v>
      </c>
      <c r="G46" s="20">
        <v>0</v>
      </c>
      <c r="H46" s="20">
        <v>43.753631794474998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0.35386363636363999</v>
      </c>
      <c r="E47" s="20">
        <v>0</v>
      </c>
      <c r="F47" s="20">
        <v>0</v>
      </c>
      <c r="G47" s="20">
        <v>0</v>
      </c>
      <c r="H47" s="20">
        <v>0.35386363636363999</v>
      </c>
    </row>
    <row r="48" spans="1:8" ht="16.95" customHeight="1" x14ac:dyDescent="0.3">
      <c r="A48" s="6"/>
      <c r="B48" s="9"/>
      <c r="C48" s="9" t="s">
        <v>45</v>
      </c>
      <c r="D48" s="20">
        <v>96.441559866410998</v>
      </c>
      <c r="E48" s="20">
        <v>6.4066414467805997</v>
      </c>
      <c r="F48" s="20">
        <v>0</v>
      </c>
      <c r="G48" s="20">
        <v>0</v>
      </c>
      <c r="H48" s="20">
        <v>102.84820131319</v>
      </c>
    </row>
    <row r="49" spans="1:8" ht="16.95" customHeight="1" x14ac:dyDescent="0.3">
      <c r="A49" s="6"/>
      <c r="B49" s="9"/>
      <c r="C49" s="9" t="s">
        <v>46</v>
      </c>
      <c r="D49" s="20">
        <v>4900.8263713688002</v>
      </c>
      <c r="E49" s="20">
        <v>326.73871378580998</v>
      </c>
      <c r="F49" s="20">
        <v>0</v>
      </c>
      <c r="G49" s="20">
        <v>0</v>
      </c>
      <c r="H49" s="20">
        <v>5227.5650851545997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4.0867647058824002</v>
      </c>
      <c r="H51" s="20">
        <v>4.0867647058824002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73.3752432</v>
      </c>
      <c r="E52" s="20">
        <v>4.8145103999999996</v>
      </c>
      <c r="F52" s="20">
        <v>0</v>
      </c>
      <c r="G52" s="20">
        <v>2.6867647058823998</v>
      </c>
      <c r="H52" s="20">
        <v>80.876518305882001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84.118487963453006</v>
      </c>
      <c r="H53" s="20">
        <v>84.118487963453006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6.6520423733173004</v>
      </c>
      <c r="H54" s="20">
        <v>6.6520423733173004</v>
      </c>
    </row>
    <row r="55" spans="1:8" ht="31.2" x14ac:dyDescent="0.3">
      <c r="A55" s="6">
        <v>10</v>
      </c>
      <c r="B55" s="6" t="s">
        <v>50</v>
      </c>
      <c r="C55" s="7" t="s">
        <v>55</v>
      </c>
      <c r="D55" s="20">
        <v>54.905758729090003</v>
      </c>
      <c r="E55" s="20">
        <v>3.7133700298096999</v>
      </c>
      <c r="F55" s="20">
        <v>0</v>
      </c>
      <c r="G55" s="20">
        <v>0</v>
      </c>
      <c r="H55" s="20">
        <v>58.619128758899997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31.548517789773001</v>
      </c>
      <c r="H56" s="20">
        <v>31.548517789773001</v>
      </c>
    </row>
    <row r="57" spans="1:8" ht="16.95" customHeight="1" x14ac:dyDescent="0.3">
      <c r="A57" s="6"/>
      <c r="B57" s="9"/>
      <c r="C57" s="9" t="s">
        <v>58</v>
      </c>
      <c r="D57" s="20">
        <v>128.28100192909</v>
      </c>
      <c r="E57" s="20">
        <v>8.5278804298097004</v>
      </c>
      <c r="F57" s="20">
        <v>0</v>
      </c>
      <c r="G57" s="20">
        <v>129.09257753831</v>
      </c>
      <c r="H57" s="20">
        <v>265.90145989720997</v>
      </c>
    </row>
    <row r="58" spans="1:8" ht="16.95" customHeight="1" x14ac:dyDescent="0.3">
      <c r="A58" s="6"/>
      <c r="B58" s="9"/>
      <c r="C58" s="9" t="s">
        <v>59</v>
      </c>
      <c r="D58" s="20">
        <v>5029.1073732979003</v>
      </c>
      <c r="E58" s="20">
        <v>335.26659421561999</v>
      </c>
      <c r="F58" s="20">
        <v>0</v>
      </c>
      <c r="G58" s="20">
        <v>129.09257753831</v>
      </c>
      <c r="H58" s="20">
        <v>5493.4665450517996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5029.1073732979003</v>
      </c>
      <c r="E62" s="20">
        <v>335.26659421561999</v>
      </c>
      <c r="F62" s="20">
        <v>0</v>
      </c>
      <c r="G62" s="20">
        <v>129.09257753831</v>
      </c>
      <c r="H62" s="20">
        <v>5493.4665450517996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276.02115269919</v>
      </c>
      <c r="H64" s="20">
        <v>276.02115269919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126.09910510935001</v>
      </c>
      <c r="H65" s="20">
        <v>126.09910510935001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5.9316267292226996</v>
      </c>
      <c r="H66" s="20">
        <v>5.9316267292226996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408.05188453775997</v>
      </c>
      <c r="H67" s="20">
        <v>408.05188453775997</v>
      </c>
    </row>
    <row r="68" spans="1:8" ht="16.95" customHeight="1" x14ac:dyDescent="0.3">
      <c r="A68" s="6"/>
      <c r="B68" s="9"/>
      <c r="C68" s="9" t="s">
        <v>76</v>
      </c>
      <c r="D68" s="20">
        <v>5029.1073732979003</v>
      </c>
      <c r="E68" s="20">
        <v>335.26659421561999</v>
      </c>
      <c r="F68" s="20">
        <v>0</v>
      </c>
      <c r="G68" s="20">
        <v>537.14446207607</v>
      </c>
      <c r="H68" s="20">
        <v>5901.5184295894996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150.87322119893699</v>
      </c>
      <c r="E70" s="20">
        <f>E68 * 3%</f>
        <v>10.057997826468599</v>
      </c>
      <c r="F70" s="20">
        <f>F68 * 3%</f>
        <v>0</v>
      </c>
      <c r="G70" s="20">
        <f>G68 * 3%</f>
        <v>16.114333862282098</v>
      </c>
      <c r="H70" s="20">
        <f>SUM(D70:G70)</f>
        <v>177.04555288768771</v>
      </c>
    </row>
    <row r="71" spans="1:8" ht="16.95" customHeight="1" x14ac:dyDescent="0.3">
      <c r="A71" s="6"/>
      <c r="B71" s="9"/>
      <c r="C71" s="9" t="s">
        <v>72</v>
      </c>
      <c r="D71" s="20">
        <f>D70</f>
        <v>150.87322119893699</v>
      </c>
      <c r="E71" s="20">
        <f>E70</f>
        <v>10.057997826468599</v>
      </c>
      <c r="F71" s="20">
        <f>F70</f>
        <v>0</v>
      </c>
      <c r="G71" s="20">
        <f>G70</f>
        <v>16.114333862282098</v>
      </c>
      <c r="H71" s="20">
        <f>SUM(D71:G71)</f>
        <v>177.04555288768771</v>
      </c>
    </row>
    <row r="72" spans="1:8" ht="16.95" customHeight="1" x14ac:dyDescent="0.3">
      <c r="A72" s="6"/>
      <c r="B72" s="9"/>
      <c r="C72" s="9" t="s">
        <v>71</v>
      </c>
      <c r="D72" s="20">
        <f>D71 + D68</f>
        <v>5179.9805944968375</v>
      </c>
      <c r="E72" s="20">
        <f>E71 + E68</f>
        <v>345.32459204208857</v>
      </c>
      <c r="F72" s="20">
        <f>F71 + F68</f>
        <v>0</v>
      </c>
      <c r="G72" s="20">
        <f>G71 + G68</f>
        <v>553.25879593835214</v>
      </c>
      <c r="H72" s="20">
        <f>SUM(D72:G72)</f>
        <v>6078.5639824772779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1035.9961188993675</v>
      </c>
      <c r="E74" s="20">
        <f>E72 * 20%</f>
        <v>69.064918408417711</v>
      </c>
      <c r="F74" s="20">
        <f>F72 * 20%</f>
        <v>0</v>
      </c>
      <c r="G74" s="20">
        <f>G72 * 20%</f>
        <v>110.65175918767044</v>
      </c>
      <c r="H74" s="20">
        <f>SUM(D74:G74)</f>
        <v>1215.7127964954557</v>
      </c>
    </row>
    <row r="75" spans="1:8" ht="16.95" customHeight="1" x14ac:dyDescent="0.3">
      <c r="A75" s="6"/>
      <c r="B75" s="9"/>
      <c r="C75" s="9" t="s">
        <v>67</v>
      </c>
      <c r="D75" s="20">
        <f>D74</f>
        <v>1035.9961188993675</v>
      </c>
      <c r="E75" s="20">
        <f>E74</f>
        <v>69.064918408417711</v>
      </c>
      <c r="F75" s="20">
        <f>F74</f>
        <v>0</v>
      </c>
      <c r="G75" s="20">
        <f>G74</f>
        <v>110.65175918767044</v>
      </c>
      <c r="H75" s="20">
        <f>SUM(D75:G75)</f>
        <v>1215.7127964954557</v>
      </c>
    </row>
    <row r="76" spans="1:8" ht="16.95" customHeight="1" x14ac:dyDescent="0.3">
      <c r="A76" s="6"/>
      <c r="B76" s="9"/>
      <c r="C76" s="9" t="s">
        <v>66</v>
      </c>
      <c r="D76" s="20">
        <f>D75 + D72</f>
        <v>6215.976713396205</v>
      </c>
      <c r="E76" s="20">
        <f>E75 + E72</f>
        <v>414.38951045050629</v>
      </c>
      <c r="F76" s="20">
        <f>F75 + F72</f>
        <v>0</v>
      </c>
      <c r="G76" s="20">
        <f>G75 + G72</f>
        <v>663.91055512602259</v>
      </c>
      <c r="H76" s="20">
        <f>SUM(D76:G76)</f>
        <v>7294.2767789727341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2756.1882352941002</v>
      </c>
      <c r="E13" s="19">
        <v>180.84705882353001</v>
      </c>
      <c r="F13" s="19">
        <v>0</v>
      </c>
      <c r="G13" s="19">
        <v>0</v>
      </c>
      <c r="H13" s="19">
        <v>2937.0352941176002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2756.1882352941002</v>
      </c>
      <c r="E14" s="19">
        <v>180.84705882353001</v>
      </c>
      <c r="F14" s="19">
        <v>0</v>
      </c>
      <c r="G14" s="19">
        <v>0</v>
      </c>
      <c r="H14" s="19">
        <v>2937.0352941176002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4.0867647058824002</v>
      </c>
      <c r="H13" s="19">
        <v>4.0867647058824002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4.0867647058824002</v>
      </c>
      <c r="H14" s="19">
        <v>4.0867647058824002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276.02115269919</v>
      </c>
      <c r="H13" s="19">
        <v>276.02115269919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276.02115269919</v>
      </c>
      <c r="H14" s="19">
        <v>276.02115269919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2048.1965762082</v>
      </c>
      <c r="E13" s="19">
        <v>139.48501351549999</v>
      </c>
      <c r="F13" s="19">
        <v>0</v>
      </c>
      <c r="G13" s="19">
        <v>0</v>
      </c>
      <c r="H13" s="19">
        <v>2187.6815897237002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2048.1965762082</v>
      </c>
      <c r="E14" s="19">
        <v>139.48501351549999</v>
      </c>
      <c r="F14" s="19">
        <v>0</v>
      </c>
      <c r="G14" s="19">
        <v>0</v>
      </c>
      <c r="H14" s="19">
        <v>2187.6815897237002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99</v>
      </c>
      <c r="D13" s="19">
        <v>0</v>
      </c>
      <c r="E13" s="19">
        <v>0</v>
      </c>
      <c r="F13" s="19">
        <v>0</v>
      </c>
      <c r="G13" s="19">
        <v>6.6520423733173004</v>
      </c>
      <c r="H13" s="19">
        <v>6.6520423733173004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6.6520423733173004</v>
      </c>
      <c r="H14" s="19">
        <v>6.6520423733173004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126.09910510935001</v>
      </c>
      <c r="H13" s="19">
        <v>126.09910510935001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126.09910510935001</v>
      </c>
      <c r="H14" s="19">
        <v>126.09910510935001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2025-11-18T07:12:30Z</dcterms:modified>
</cp:coreProperties>
</file>